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6-Служба_учета_и_развития\ОРЭ\для САЙТА\ЭСК Энергосеть\2025\"/>
    </mc:Choice>
  </mc:AlternateContent>
  <bookViews>
    <workbookView xWindow="0" yWindow="0" windowWidth="28800" windowHeight="11700"/>
  </bookViews>
  <sheets>
    <sheet name="свод (год)" sheetId="1" r:id="rId1"/>
  </sheets>
  <externalReferences>
    <externalReference r:id="rId2"/>
  </externalReferences>
  <definedNames>
    <definedName name="Excel_BuiltIn_Print_Area_1">#REF!</definedName>
    <definedName name="_xlnm.Print_Area" localSheetId="0">'свод (год)'!$A$1:$G$33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32" i="1"/>
  <c r="D32" i="1"/>
  <c r="G31" i="1"/>
  <c r="F31" i="1"/>
  <c r="E31" i="1"/>
  <c r="D31" i="1"/>
  <c r="G30" i="1"/>
  <c r="F30" i="1"/>
  <c r="E30" i="1"/>
  <c r="D30" i="1"/>
  <c r="C30" i="1" s="1"/>
  <c r="E28" i="1"/>
  <c r="D28" i="1"/>
  <c r="E27" i="1"/>
  <c r="D27" i="1"/>
  <c r="E26" i="1"/>
  <c r="D26" i="1"/>
  <c r="E25" i="1"/>
  <c r="D25" i="1"/>
  <c r="G24" i="1"/>
  <c r="F24" i="1"/>
  <c r="E24" i="1"/>
  <c r="E22" i="1" s="1"/>
  <c r="D24" i="1"/>
  <c r="F22" i="1"/>
  <c r="C18" i="1"/>
  <c r="G17" i="1"/>
  <c r="F17" i="1"/>
  <c r="E17" i="1"/>
  <c r="D17" i="1"/>
  <c r="G12" i="1"/>
  <c r="D12" i="1"/>
  <c r="F8" i="1"/>
  <c r="F7" i="1" s="1"/>
  <c r="C17" i="1" l="1"/>
  <c r="C32" i="1"/>
  <c r="C15" i="1"/>
  <c r="C16" i="1"/>
  <c r="C25" i="1"/>
  <c r="C31" i="1"/>
  <c r="C33" i="1"/>
  <c r="F12" i="1"/>
  <c r="F6" i="1" s="1"/>
  <c r="C14" i="1"/>
  <c r="E12" i="1"/>
  <c r="E6" i="1" s="1"/>
  <c r="C24" i="1"/>
  <c r="C26" i="1"/>
  <c r="C27" i="1"/>
  <c r="C28" i="1"/>
  <c r="G22" i="1"/>
  <c r="C12" i="1"/>
  <c r="C13" i="1"/>
  <c r="D6" i="1"/>
  <c r="C19" i="1"/>
  <c r="D22" i="1"/>
  <c r="G10" i="1" l="1"/>
  <c r="G7" i="1" s="1"/>
  <c r="G6" i="1" s="1"/>
  <c r="G20" i="1" s="1"/>
  <c r="F20" i="1"/>
  <c r="C22" i="1"/>
  <c r="C20" i="1"/>
  <c r="C6" i="1"/>
</calcChain>
</file>

<file path=xl/sharedStrings.xml><?xml version="1.0" encoding="utf-8"?>
<sst xmlns="http://schemas.openxmlformats.org/spreadsheetml/2006/main" count="51" uniqueCount="47">
  <si>
    <t>П. 1.4</t>
  </si>
  <si>
    <t>Электрическая энергия по диапазонам напряжения ООО "ЭСК Энергосеть" 2025 г.</t>
  </si>
  <si>
    <t>кВтч</t>
  </si>
  <si>
    <t>№ п/п</t>
  </si>
  <si>
    <t>Показатели</t>
  </si>
  <si>
    <t>Факт 2025</t>
  </si>
  <si>
    <t>Всего</t>
  </si>
  <si>
    <t>ВН</t>
  </si>
  <si>
    <t>СН1</t>
  </si>
  <si>
    <t>СН11</t>
  </si>
  <si>
    <t>НН</t>
  </si>
  <si>
    <t>1.</t>
  </si>
  <si>
    <t>Поступление энергии в сеть, ВСЕГО</t>
  </si>
  <si>
    <t>1.1.</t>
  </si>
  <si>
    <t>из смежной сети, всего</t>
  </si>
  <si>
    <t>1.2.</t>
  </si>
  <si>
    <t>от электростанций ПЭ (ЭСО)</t>
  </si>
  <si>
    <t>1.3.</t>
  </si>
  <si>
    <t>от других поставщиков (в т.ч. с оптового рынка)</t>
  </si>
  <si>
    <t>1.3.1</t>
  </si>
  <si>
    <t>ПАО "Россети Волга"</t>
  </si>
  <si>
    <t>1.3.2</t>
  </si>
  <si>
    <t>АО "УльГЭС"</t>
  </si>
  <si>
    <t>АО "Авиастар ОПЭ"</t>
  </si>
  <si>
    <t>ООО "ЭМ"</t>
  </si>
  <si>
    <t>Потери в сети</t>
  </si>
  <si>
    <t>то же в %</t>
  </si>
  <si>
    <t>3.</t>
  </si>
  <si>
    <t>Энергия на производственные нужды</t>
  </si>
  <si>
    <t>4.</t>
  </si>
  <si>
    <t>Полезный отпуск энергии потребителям</t>
  </si>
  <si>
    <t>в т.ч.</t>
  </si>
  <si>
    <t>4.1</t>
  </si>
  <si>
    <t>переток в ТСО, всего</t>
  </si>
  <si>
    <t>4.1.1</t>
  </si>
  <si>
    <t>переток АО "УльГЭС"</t>
  </si>
  <si>
    <t>4.1.2</t>
  </si>
  <si>
    <t>переток ПАО "Россети Волга"</t>
  </si>
  <si>
    <t>ООО "Энергопромгрупп"</t>
  </si>
  <si>
    <t>4.2</t>
  </si>
  <si>
    <t>ОАО "Ульяновскэнерго", в т.ч.</t>
  </si>
  <si>
    <t>4.2.1</t>
  </si>
  <si>
    <t>собственные нужды</t>
  </si>
  <si>
    <t>4.2.2</t>
  </si>
  <si>
    <t>население (в т.ч. приравненные к населению)</t>
  </si>
  <si>
    <t>4.2.3</t>
  </si>
  <si>
    <t>прочие потребители (непосредственно присоединенные)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</si>
</sst>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86;&#1084;&#1087;\&#1044;&#1077;&#1087;&#1072;&#1088;&#1090;&#1072;&#1084;&#1077;&#1085;&#1090;\46%20&#1088;&#1072;&#1089;&#1095;&#1077;&#1090;\&#1060;.%201.4%20&#1069;&#1085;&#1077;&#1088;&#1075;&#1086;&#1089;&#1077;&#1090;&#1100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оворы"/>
      <sheetName val="свод (год)"/>
      <sheetName val="свод (1)"/>
      <sheetName val="свод (2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декабрь (2)"/>
      <sheetName val="Лист1"/>
    </sheetNames>
    <sheetDataSet>
      <sheetData sheetId="0"/>
      <sheetData sheetId="1"/>
      <sheetData sheetId="2"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24">
          <cell r="D24">
            <v>0</v>
          </cell>
          <cell r="E24">
            <v>0</v>
          </cell>
          <cell r="F24">
            <v>2129611</v>
          </cell>
          <cell r="G24">
            <v>314812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30">
          <cell r="D30">
            <v>0</v>
          </cell>
          <cell r="E30">
            <v>0</v>
          </cell>
          <cell r="F30">
            <v>5706950</v>
          </cell>
          <cell r="G30">
            <v>42380235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</sheetData>
      <sheetData sheetId="3"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24">
          <cell r="D24">
            <v>0</v>
          </cell>
          <cell r="E24">
            <v>0</v>
          </cell>
          <cell r="F24">
            <v>2155403</v>
          </cell>
          <cell r="G24">
            <v>283374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30">
          <cell r="D30">
            <v>0</v>
          </cell>
          <cell r="E30">
            <v>0</v>
          </cell>
          <cell r="F30">
            <v>4542525</v>
          </cell>
          <cell r="G30">
            <v>40750814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</sheetData>
      <sheetData sheetId="4">
        <row r="8">
          <cell r="F8">
            <v>3028999</v>
          </cell>
        </row>
      </sheetData>
      <sheetData sheetId="5">
        <row r="8">
          <cell r="F8">
            <v>2944027</v>
          </cell>
        </row>
      </sheetData>
      <sheetData sheetId="6">
        <row r="8">
          <cell r="F8">
            <v>2919127.9999999991</v>
          </cell>
        </row>
      </sheetData>
      <sheetData sheetId="7">
        <row r="8">
          <cell r="F8">
            <v>2507583</v>
          </cell>
        </row>
      </sheetData>
      <sheetData sheetId="8">
        <row r="8">
          <cell r="F8">
            <v>2519584</v>
          </cell>
        </row>
      </sheetData>
      <sheetData sheetId="9">
        <row r="8">
          <cell r="F8">
            <v>2286366</v>
          </cell>
        </row>
      </sheetData>
      <sheetData sheetId="10">
        <row r="8">
          <cell r="F8">
            <v>2548350</v>
          </cell>
        </row>
      </sheetData>
      <sheetData sheetId="11">
        <row r="8">
          <cell r="F8">
            <v>2490901</v>
          </cell>
        </row>
      </sheetData>
      <sheetData sheetId="12">
        <row r="8">
          <cell r="F8">
            <v>2479143</v>
          </cell>
        </row>
      </sheetData>
      <sheetData sheetId="13">
        <row r="8">
          <cell r="F8">
            <v>2813972</v>
          </cell>
        </row>
      </sheetData>
      <sheetData sheetId="14">
        <row r="8">
          <cell r="F8">
            <v>2901689</v>
          </cell>
        </row>
      </sheetData>
      <sheetData sheetId="15">
        <row r="8">
          <cell r="F8">
            <v>3186155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K10" sqref="K10"/>
    </sheetView>
  </sheetViews>
  <sheetFormatPr defaultRowHeight="18.75" x14ac:dyDescent="0.2"/>
  <cols>
    <col min="1" max="1" width="8.42578125" style="18" customWidth="1"/>
    <col min="2" max="2" width="47" style="3" customWidth="1"/>
    <col min="3" max="3" width="15.140625" style="2" customWidth="1"/>
    <col min="4" max="6" width="12.7109375" style="2" customWidth="1"/>
    <col min="7" max="7" width="15.5703125" style="2" customWidth="1"/>
    <col min="8" max="8" width="9.140625" style="3"/>
    <col min="9" max="9" width="11.5703125" style="3" bestFit="1" customWidth="1"/>
    <col min="10" max="16384" width="9.140625" style="3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</row>
    <row r="2" spans="1:9" ht="18.75" customHeight="1" x14ac:dyDescent="0.2">
      <c r="A2" s="4" t="s">
        <v>1</v>
      </c>
      <c r="B2" s="4"/>
      <c r="C2" s="4"/>
      <c r="D2" s="4"/>
      <c r="E2" s="4"/>
      <c r="F2" s="4"/>
      <c r="G2" s="4"/>
    </row>
    <row r="3" spans="1:9" ht="19.5" thickBot="1" x14ac:dyDescent="0.25">
      <c r="A3" s="19" t="s">
        <v>2</v>
      </c>
      <c r="B3" s="19"/>
      <c r="C3" s="19"/>
      <c r="D3" s="19"/>
      <c r="E3" s="19"/>
      <c r="F3" s="19"/>
      <c r="G3" s="19"/>
    </row>
    <row r="4" spans="1:9" ht="40.5" customHeight="1" thickBot="1" x14ac:dyDescent="0.25">
      <c r="A4" s="33" t="s">
        <v>3</v>
      </c>
      <c r="B4" s="5" t="s">
        <v>4</v>
      </c>
      <c r="C4" s="30" t="s">
        <v>5</v>
      </c>
      <c r="D4" s="31"/>
      <c r="E4" s="31"/>
      <c r="F4" s="31"/>
      <c r="G4" s="32"/>
    </row>
    <row r="5" spans="1:9" ht="19.5" thickBot="1" x14ac:dyDescent="0.25">
      <c r="A5" s="34"/>
      <c r="B5" s="6"/>
      <c r="C5" s="7" t="s">
        <v>6</v>
      </c>
      <c r="D5" s="8" t="s">
        <v>7</v>
      </c>
      <c r="E5" s="8" t="s">
        <v>8</v>
      </c>
      <c r="F5" s="8" t="s">
        <v>9</v>
      </c>
      <c r="G5" s="9" t="s">
        <v>10</v>
      </c>
    </row>
    <row r="6" spans="1:9" s="10" customFormat="1" x14ac:dyDescent="0.2">
      <c r="A6" s="27" t="s">
        <v>11</v>
      </c>
      <c r="B6" s="28" t="s">
        <v>12</v>
      </c>
      <c r="C6" s="29">
        <f>SUM(D6:G6)</f>
        <v>221842978.68000001</v>
      </c>
      <c r="D6" s="29">
        <f>D7+D12</f>
        <v>32625897</v>
      </c>
      <c r="E6" s="29">
        <f>E7+E12</f>
        <v>0</v>
      </c>
      <c r="F6" s="29">
        <f>F7+F12</f>
        <v>102350783.34</v>
      </c>
      <c r="G6" s="29">
        <f>G7+G12</f>
        <v>86866298.340000004</v>
      </c>
    </row>
    <row r="7" spans="1:9" x14ac:dyDescent="0.2">
      <c r="A7" s="23" t="s">
        <v>13</v>
      </c>
      <c r="B7" s="24" t="s">
        <v>14</v>
      </c>
      <c r="C7" s="22"/>
      <c r="D7" s="22"/>
      <c r="E7" s="22"/>
      <c r="F7" s="22">
        <f>F8+F9</f>
        <v>32625897</v>
      </c>
      <c r="G7" s="22">
        <f>G8+G9+G10</f>
        <v>86866298.340000004</v>
      </c>
    </row>
    <row r="8" spans="1:9" x14ac:dyDescent="0.2">
      <c r="A8" s="23"/>
      <c r="B8" s="24" t="s">
        <v>7</v>
      </c>
      <c r="C8" s="22"/>
      <c r="D8" s="22"/>
      <c r="E8" s="22"/>
      <c r="F8" s="22">
        <f>[1]январь!F8+[1]февраль!F8+[1]март!F8+[1]апрель!F8+[1]май!F8+[1]июнь!F8+[1]июль!F8+[1]август!F8+[1]сентябрь!F8+[1]октябрь!F8+[1]ноябрь!F8+[1]декабрь!F8</f>
        <v>32625897</v>
      </c>
      <c r="G8" s="22"/>
    </row>
    <row r="9" spans="1:9" x14ac:dyDescent="0.2">
      <c r="A9" s="23"/>
      <c r="B9" s="24" t="s">
        <v>8</v>
      </c>
      <c r="C9" s="22"/>
      <c r="D9" s="22"/>
      <c r="E9" s="22"/>
      <c r="F9" s="22"/>
      <c r="G9" s="22"/>
    </row>
    <row r="10" spans="1:9" x14ac:dyDescent="0.2">
      <c r="A10" s="23"/>
      <c r="B10" s="24" t="s">
        <v>9</v>
      </c>
      <c r="C10" s="22"/>
      <c r="D10" s="22"/>
      <c r="E10" s="22"/>
      <c r="F10" s="22"/>
      <c r="G10" s="25">
        <f>F6-F19-F22</f>
        <v>86866298.340000004</v>
      </c>
    </row>
    <row r="11" spans="1:9" s="10" customFormat="1" x14ac:dyDescent="0.2">
      <c r="A11" s="20" t="s">
        <v>15</v>
      </c>
      <c r="B11" s="21" t="s">
        <v>16</v>
      </c>
      <c r="C11" s="22"/>
      <c r="D11" s="22"/>
      <c r="E11" s="22"/>
      <c r="F11" s="22"/>
      <c r="G11" s="22"/>
    </row>
    <row r="12" spans="1:9" s="10" customFormat="1" ht="37.5" x14ac:dyDescent="0.2">
      <c r="A12" s="20" t="s">
        <v>17</v>
      </c>
      <c r="B12" s="21" t="s">
        <v>18</v>
      </c>
      <c r="C12" s="26">
        <f>SUM(D12:G12)</f>
        <v>102350783.34</v>
      </c>
      <c r="D12" s="22">
        <f>SUM(D13:D18)</f>
        <v>32625897</v>
      </c>
      <c r="E12" s="22">
        <f>SUM(E13:E18)</f>
        <v>0</v>
      </c>
      <c r="F12" s="22">
        <f>SUM(F13:F18)</f>
        <v>69724886.340000004</v>
      </c>
      <c r="G12" s="22">
        <f>SUM(G13:G18)</f>
        <v>0</v>
      </c>
      <c r="I12" s="12"/>
    </row>
    <row r="13" spans="1:9" s="10" customFormat="1" x14ac:dyDescent="0.2">
      <c r="A13" s="20" t="s">
        <v>19</v>
      </c>
      <c r="B13" s="11" t="s">
        <v>20</v>
      </c>
      <c r="C13" s="22">
        <f t="shared" ref="C13:C18" si="0">D13+E13+F13+G13</f>
        <v>24592802</v>
      </c>
      <c r="D13" s="22">
        <v>24587246</v>
      </c>
      <c r="E13" s="22">
        <v>0</v>
      </c>
      <c r="F13" s="22">
        <v>5556</v>
      </c>
      <c r="G13" s="22">
        <v>0</v>
      </c>
      <c r="I13" s="12"/>
    </row>
    <row r="14" spans="1:9" s="10" customFormat="1" x14ac:dyDescent="0.2">
      <c r="A14" s="20" t="s">
        <v>21</v>
      </c>
      <c r="B14" s="11" t="s">
        <v>22</v>
      </c>
      <c r="C14" s="22">
        <f t="shared" si="0"/>
        <v>45958264.340000004</v>
      </c>
      <c r="D14" s="22">
        <v>0</v>
      </c>
      <c r="E14" s="22">
        <v>0</v>
      </c>
      <c r="F14" s="22">
        <v>45958264.340000004</v>
      </c>
      <c r="G14" s="22">
        <v>0</v>
      </c>
    </row>
    <row r="15" spans="1:9" s="10" customFormat="1" x14ac:dyDescent="0.2">
      <c r="A15" s="20"/>
      <c r="B15" s="13" t="s">
        <v>23</v>
      </c>
      <c r="C15" s="22">
        <f t="shared" si="0"/>
        <v>31564803</v>
      </c>
      <c r="D15" s="22">
        <v>8038651</v>
      </c>
      <c r="E15" s="22">
        <v>0</v>
      </c>
      <c r="F15" s="22">
        <v>23526152</v>
      </c>
      <c r="G15" s="22">
        <v>0</v>
      </c>
    </row>
    <row r="16" spans="1:9" s="10" customFormat="1" x14ac:dyDescent="0.2">
      <c r="A16" s="20"/>
      <c r="B16" s="13" t="s">
        <v>24</v>
      </c>
      <c r="C16" s="22">
        <f t="shared" si="0"/>
        <v>234914</v>
      </c>
      <c r="D16" s="22">
        <v>0</v>
      </c>
      <c r="E16" s="22">
        <v>0</v>
      </c>
      <c r="F16" s="22">
        <v>234914</v>
      </c>
      <c r="G16" s="22">
        <v>0</v>
      </c>
    </row>
    <row r="17" spans="1:7" s="10" customFormat="1" x14ac:dyDescent="0.2">
      <c r="A17" s="20"/>
      <c r="B17" s="13"/>
      <c r="C17" s="22">
        <f t="shared" si="0"/>
        <v>0</v>
      </c>
      <c r="D17" s="22">
        <f>'[1]свод (1)'!D17+'[1]свод (2)'!D17</f>
        <v>0</v>
      </c>
      <c r="E17" s="22">
        <f>'[1]свод (1)'!E17+'[1]свод (2)'!E17</f>
        <v>0</v>
      </c>
      <c r="F17" s="22">
        <f>'[1]свод (1)'!F17+'[1]свод (2)'!F17</f>
        <v>0</v>
      </c>
      <c r="G17" s="22">
        <f>'[1]свод (1)'!G17+'[1]свод (2)'!G17</f>
        <v>0</v>
      </c>
    </row>
    <row r="18" spans="1:7" s="10" customFormat="1" x14ac:dyDescent="0.2">
      <c r="A18" s="20"/>
      <c r="B18" s="13"/>
      <c r="C18" s="22">
        <f t="shared" si="0"/>
        <v>0</v>
      </c>
      <c r="D18" s="22"/>
      <c r="E18" s="22"/>
      <c r="F18" s="22"/>
      <c r="G18" s="22"/>
    </row>
    <row r="19" spans="1:7" s="10" customFormat="1" x14ac:dyDescent="0.2">
      <c r="A19" s="20">
        <v>2</v>
      </c>
      <c r="B19" s="21" t="s">
        <v>25</v>
      </c>
      <c r="C19" s="26">
        <f>SUM(D19:G19)</f>
        <v>4087059</v>
      </c>
      <c r="D19" s="22"/>
      <c r="E19" s="22"/>
      <c r="F19" s="22">
        <v>949996</v>
      </c>
      <c r="G19" s="22">
        <v>3137063</v>
      </c>
    </row>
    <row r="20" spans="1:7" s="10" customFormat="1" x14ac:dyDescent="0.2">
      <c r="A20" s="20"/>
      <c r="B20" s="21" t="s">
        <v>26</v>
      </c>
      <c r="C20" s="14">
        <f>C19/C6</f>
        <v>1.8423206469362394E-2</v>
      </c>
      <c r="D20" s="14"/>
      <c r="E20" s="14"/>
      <c r="F20" s="22">
        <f>F19/F6</f>
        <v>9.2817657960095872E-3</v>
      </c>
      <c r="G20" s="22">
        <f>G19/G6</f>
        <v>3.6113694953609554E-2</v>
      </c>
    </row>
    <row r="21" spans="1:7" s="10" customFormat="1" x14ac:dyDescent="0.2">
      <c r="A21" s="20" t="s">
        <v>27</v>
      </c>
      <c r="B21" s="21" t="s">
        <v>28</v>
      </c>
      <c r="C21" s="15"/>
      <c r="D21" s="15"/>
      <c r="E21" s="15"/>
      <c r="F21" s="15"/>
      <c r="G21" s="15"/>
    </row>
    <row r="22" spans="1:7" s="10" customFormat="1" ht="37.5" x14ac:dyDescent="0.2">
      <c r="A22" s="20" t="s">
        <v>29</v>
      </c>
      <c r="B22" s="21" t="s">
        <v>30</v>
      </c>
      <c r="C22" s="26">
        <f>D22+E22+F22+G22</f>
        <v>98263724</v>
      </c>
      <c r="D22" s="22">
        <f t="shared" ref="D22:F22" si="1">D24+D30</f>
        <v>0</v>
      </c>
      <c r="E22" s="22">
        <f t="shared" si="1"/>
        <v>0</v>
      </c>
      <c r="F22" s="22">
        <f t="shared" si="1"/>
        <v>14534489</v>
      </c>
      <c r="G22" s="22">
        <f>G24+G30</f>
        <v>83729235</v>
      </c>
    </row>
    <row r="23" spans="1:7" s="10" customFormat="1" x14ac:dyDescent="0.2">
      <c r="A23" s="20"/>
      <c r="B23" s="21" t="s">
        <v>31</v>
      </c>
      <c r="C23" s="22"/>
      <c r="D23" s="22"/>
      <c r="E23" s="22"/>
      <c r="F23" s="22"/>
      <c r="G23" s="22"/>
    </row>
    <row r="24" spans="1:7" s="10" customFormat="1" x14ac:dyDescent="0.2">
      <c r="A24" s="20" t="s">
        <v>32</v>
      </c>
      <c r="B24" s="21" t="s">
        <v>33</v>
      </c>
      <c r="C24" s="26">
        <f t="shared" ref="C24:C32" si="2">SUM(D24:G24)</f>
        <v>4883200</v>
      </c>
      <c r="D24" s="22">
        <f>'[1]свод (1)'!D24+'[1]свод (2)'!D24</f>
        <v>0</v>
      </c>
      <c r="E24" s="22">
        <f>'[1]свод (1)'!E24+'[1]свод (2)'!E24</f>
        <v>0</v>
      </c>
      <c r="F24" s="22">
        <f>'[1]свод (1)'!F24+'[1]свод (2)'!F24</f>
        <v>4285014</v>
      </c>
      <c r="G24" s="22">
        <f>'[1]свод (1)'!G24+'[1]свод (2)'!G24</f>
        <v>598186</v>
      </c>
    </row>
    <row r="25" spans="1:7" s="10" customFormat="1" x14ac:dyDescent="0.2">
      <c r="A25" s="20" t="s">
        <v>34</v>
      </c>
      <c r="B25" s="16" t="s">
        <v>35</v>
      </c>
      <c r="C25" s="26">
        <f t="shared" si="2"/>
        <v>1032910</v>
      </c>
      <c r="D25" s="22">
        <f>'[1]свод (1)'!D25+'[1]свод (2)'!D25</f>
        <v>0</v>
      </c>
      <c r="E25" s="22">
        <f>'[1]свод (1)'!E25+'[1]свод (2)'!E25</f>
        <v>0</v>
      </c>
      <c r="F25" s="22">
        <v>453595</v>
      </c>
      <c r="G25" s="22">
        <v>579315</v>
      </c>
    </row>
    <row r="26" spans="1:7" s="10" customFormat="1" x14ac:dyDescent="0.2">
      <c r="A26" s="20" t="s">
        <v>36</v>
      </c>
      <c r="B26" s="16" t="s">
        <v>37</v>
      </c>
      <c r="C26" s="26">
        <f t="shared" si="2"/>
        <v>886327</v>
      </c>
      <c r="D26" s="22">
        <f>'[1]свод (1)'!D26+'[1]свод (2)'!D26</f>
        <v>0</v>
      </c>
      <c r="E26" s="22">
        <f>'[1]свод (1)'!E26+'[1]свод (2)'!E26</f>
        <v>0</v>
      </c>
      <c r="F26" s="22">
        <v>886327</v>
      </c>
      <c r="G26" s="22">
        <v>0</v>
      </c>
    </row>
    <row r="27" spans="1:7" s="10" customFormat="1" x14ac:dyDescent="0.2">
      <c r="A27" s="20"/>
      <c r="B27" s="16" t="s">
        <v>38</v>
      </c>
      <c r="C27" s="26">
        <f t="shared" si="2"/>
        <v>1059386</v>
      </c>
      <c r="D27" s="22">
        <f>'[1]свод (1)'!D27+'[1]свод (2)'!D27</f>
        <v>0</v>
      </c>
      <c r="E27" s="22">
        <f>'[1]свод (1)'!E27+'[1]свод (2)'!E27</f>
        <v>0</v>
      </c>
      <c r="F27" s="22">
        <v>1040515</v>
      </c>
      <c r="G27" s="22">
        <v>18871</v>
      </c>
    </row>
    <row r="28" spans="1:7" s="10" customFormat="1" x14ac:dyDescent="0.2">
      <c r="A28" s="20"/>
      <c r="B28" s="16" t="s">
        <v>24</v>
      </c>
      <c r="C28" s="26">
        <f t="shared" si="2"/>
        <v>1904577</v>
      </c>
      <c r="D28" s="22">
        <f>'[1]свод (1)'!D28+'[1]свод (2)'!D28</f>
        <v>0</v>
      </c>
      <c r="E28" s="22">
        <f>'[1]свод (1)'!E28+'[1]свод (2)'!E28</f>
        <v>0</v>
      </c>
      <c r="F28" s="22">
        <v>1904577</v>
      </c>
      <c r="G28" s="22">
        <v>0</v>
      </c>
    </row>
    <row r="29" spans="1:7" s="10" customFormat="1" x14ac:dyDescent="0.2">
      <c r="A29" s="20"/>
      <c r="B29" s="17"/>
      <c r="C29" s="26"/>
      <c r="D29" s="22"/>
      <c r="E29" s="22"/>
      <c r="F29" s="22"/>
      <c r="G29" s="22"/>
    </row>
    <row r="30" spans="1:7" s="10" customFormat="1" x14ac:dyDescent="0.2">
      <c r="A30" s="20" t="s">
        <v>39</v>
      </c>
      <c r="B30" s="21" t="s">
        <v>40</v>
      </c>
      <c r="C30" s="22">
        <f t="shared" si="2"/>
        <v>93380524</v>
      </c>
      <c r="D30" s="22">
        <f>'[1]свод (1)'!D30+'[1]свод (2)'!D30</f>
        <v>0</v>
      </c>
      <c r="E30" s="22">
        <f>'[1]свод (1)'!E30+'[1]свод (2)'!E30</f>
        <v>0</v>
      </c>
      <c r="F30" s="22">
        <f>'[1]свод (1)'!F30+'[1]свод (2)'!F30</f>
        <v>10249475</v>
      </c>
      <c r="G30" s="22">
        <f>'[1]свод (1)'!G30+'[1]свод (2)'!G30</f>
        <v>83131049</v>
      </c>
    </row>
    <row r="31" spans="1:7" s="10" customFormat="1" x14ac:dyDescent="0.2">
      <c r="A31" s="20" t="s">
        <v>41</v>
      </c>
      <c r="B31" s="21" t="s">
        <v>42</v>
      </c>
      <c r="C31" s="22">
        <f t="shared" si="2"/>
        <v>0</v>
      </c>
      <c r="D31" s="22">
        <f>'[1]свод (1)'!D31+'[1]свод (2)'!D31</f>
        <v>0</v>
      </c>
      <c r="E31" s="22">
        <f>'[1]свод (1)'!E31+'[1]свод (2)'!E31</f>
        <v>0</v>
      </c>
      <c r="F31" s="22">
        <f>'[1]свод (1)'!F31+'[1]свод (2)'!F31</f>
        <v>0</v>
      </c>
      <c r="G31" s="22">
        <f>'[1]свод (1)'!G31+'[1]свод (2)'!G31</f>
        <v>0</v>
      </c>
    </row>
    <row r="32" spans="1:7" s="10" customFormat="1" ht="37.5" x14ac:dyDescent="0.2">
      <c r="A32" s="20" t="s">
        <v>43</v>
      </c>
      <c r="B32" s="21" t="s">
        <v>44</v>
      </c>
      <c r="C32" s="26">
        <f t="shared" si="2"/>
        <v>72638218</v>
      </c>
      <c r="D32" s="22">
        <f>'[1]свод (1)'!D32+'[1]свод (2)'!D32</f>
        <v>0</v>
      </c>
      <c r="E32" s="22">
        <f>'[1]свод (1)'!E32+'[1]свод (2)'!E32</f>
        <v>0</v>
      </c>
      <c r="F32" s="22">
        <v>2605615</v>
      </c>
      <c r="G32" s="22">
        <v>70032603</v>
      </c>
    </row>
    <row r="33" spans="1:7" s="10" customFormat="1" ht="37.5" x14ac:dyDescent="0.2">
      <c r="A33" s="20" t="s">
        <v>45</v>
      </c>
      <c r="B33" s="21" t="s">
        <v>46</v>
      </c>
      <c r="C33" s="26">
        <f>SUM(D33:G33)</f>
        <v>20742306</v>
      </c>
      <c r="D33" s="22">
        <f>'[1]свод (1)'!D33+'[1]свод (2)'!D33</f>
        <v>0</v>
      </c>
      <c r="E33" s="22">
        <f>'[1]свод (1)'!E33+'[1]свод (2)'!E33</f>
        <v>0</v>
      </c>
      <c r="F33" s="22">
        <v>7643860</v>
      </c>
      <c r="G33" s="22">
        <v>13098446</v>
      </c>
    </row>
  </sheetData>
  <mergeCells count="6">
    <mergeCell ref="A1:G1"/>
    <mergeCell ref="A2:G2"/>
    <mergeCell ref="A3:G3"/>
    <mergeCell ref="A4:A5"/>
    <mergeCell ref="B4:B5"/>
    <mergeCell ref="C4:G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(год)</vt:lpstr>
      <vt:lpstr>'свод (год)'!Область_печати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Кирсанова Эльвина Рамазановна</dc:creator>
  <cp:lastModifiedBy>Кирсанова Эльвина Рамазановна</cp:lastModifiedBy>
  <dcterms:created xsi:type="dcterms:W3CDTF">2026-01-22T07:06:30Z</dcterms:created>
  <dcterms:modified xsi:type="dcterms:W3CDTF">2026-01-22T07:12:02Z</dcterms:modified>
</cp:coreProperties>
</file>